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<sst xmlns="http://schemas.openxmlformats.org/spreadsheetml/2006/main" count="343" uniqueCount="339">
  <si>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</si>
  <si>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</si>
  <si>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</si>
  <si>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</si>
  <si>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</si>
  <si>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</si>
  <si>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</si>
  <si>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</si>
  <si>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</si>
  <si>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</si>
  <si>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</si>
  <si>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</si>
  <si>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</si>
  <si>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</si>
  <si>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</si>
  <si>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</si>
  <si>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</si>
  <si>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</si>
  <si>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</si>
  <si>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</si>
  <si>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</si>
  <si>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</si>
  <si>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</si>
  <si>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</si>
  <si>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</si>
  <si>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</si>
  <si>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</si>
  <si>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</si>
  <si>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</si>
  <si>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</si>
  <si>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</si>
  <si>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</si>
  <si>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</si>
  <si>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</si>
  <si>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</si>
  <si>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</si>
  <si>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</si>
  <si>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</si>
  <si>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</si>
  <si>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</si>
  <si>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</si>
  <si>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</si>
  <si>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</si>
  <si>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</si>
  <si>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</si>
  <si>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</si>
  <si>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</si>
  <si>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</si>
  <si>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</si>
  <si>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</si>
  <si>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</si>
  <si>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</si>
  <si>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</si>
  <si>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</si>
  <si>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</si>
  <si>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</si>
  <si>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</si>
  <si>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</si>
  <si>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</si>
  <si>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</si>
  <si>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</si>
  <si>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</si>
  <si>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</si>
  <si>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</si>
  <si>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</si>
  <si>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</si>
  <si>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</si>
  <si>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</si>
  <si>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</si>
  <si>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</si>
  <si>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</si>
  <si>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</si>
  <si>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</si>
  <si>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</si>
  <si>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</si>
  <si>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</si>
  <si>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</si>
  <si>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</si>
  <si>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</si>
  <si>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</si>
  <si>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</si>
  <si>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</si>
  <si>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</si>
  <si>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</si>
  <si>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</si>
  <si>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</si>
  <si>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</si>
  <si>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</si>
  <si>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</si>
  <si>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</si>
  <si>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</si>
  <si>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</si>
  <si>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</si>
  <si>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</si>
  <si>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</si>
  <si>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</si>
  <si>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</si>
  <si>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</si>
  <si>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</si>
  <si>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</si>
  <si>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</si>
  <si>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</si>
  <si>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</si>
  <si>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</si>
  <si>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</si>
  <si>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</si>
  <si>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</si>
  <si>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</si>
  <si>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</si>
  <si>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</si>
  <si>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</si>
  <si>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</si>
  <si>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</si>
  <si>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</si>
  <si>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</si>
  <si>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</si>
  <si>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</si>
  <si>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</si>
  <si>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</si>
  <si>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</si>
  <si>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</si>
  <si>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</si>
  <si>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</si>
  <si>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</si>
  <si>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</si>
  <si>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</si>
  <si>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</si>
  <si>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</si>
  <si>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</si>
  <si>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</si>
  <si>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</si>
  <si>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</si>
  <si>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</si>
  <si>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</si>
  <si>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</si>
  <si>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</si>
  <si>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</si>
  <si>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</si>
  <si>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</si>
  <si>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</si>
  <si>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</si>
  <si>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</si>
  <si>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</si>
  <si>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</si>
  <si>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</si>
  <si>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</si>
  <si>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</si>
  <si>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</si>
  <si>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</si>
  <si>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</si>
  <si>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</si>
  <si>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</si>
  <si>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</si>
  <si>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</si>
  <si>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</si>
  <si>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</si>
  <si>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</si>
  <si>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</si>
  <si>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</si>
  <si>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</si>
  <si>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</si>
  <si>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</si>
  <si>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</si>
  <si>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</si>
  <si>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</si>
  <si>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</si>
  <si>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</si>
  <si>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</si>
  <si>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</si>
  <si>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</si>
  <si>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</si>
  <si>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</si>
  <si>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</si>
  <si>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</si>
  <si>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</si>
  <si>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</si>
  <si>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</si>
  <si>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</si>
  <si>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</si>
  <si>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</si>
  <si>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</si>
  <si>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</si>
  <si>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</si>
  <si>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</si>
  <si>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</si>
  <si>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</si>
  <si>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</si>
  <si>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</si>
  <si>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</si>
  <si>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</si>
  <si>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</si>
  <si>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</si>
  <si>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</si>
  <si>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</si>
  <si>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</si>
  <si>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</si>
  <si>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</si>
  <si>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</si>
  <si>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</si>
  <si>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</si>
  <si>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</si>
  <si>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</si>
  <si>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</si>
  <si>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</si>
  <si>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</si>
  <si>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</si>
  <si>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</si>
  <si>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</si>
  <si>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</si>
  <si>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</si>
  <si>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</si>
  <si>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</si>
  <si>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</si>
  <si>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</si>
  <si>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</si>
  <si>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</si>
  <si>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</si>
  <si>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</si>
  <si>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</si>
  <si>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</si>
  <si>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</si>
  <si>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</si>
  <si>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</si>
  <si>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</si>
  <si>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</si>
  <si>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</si>
  <si>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</si>
  <si>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</si>
  <si>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</si>
  <si>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</si>
  <si>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</si>
  <si>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</si>
  <si>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</si>
  <si>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</si>
  <si>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</si>
  <si>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</si>
  <si>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</si>
  <si>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</si>
  <si>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</si>
  <si>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</si>
  <si>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</si>
  <si>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</si>
  <si>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</si>
  <si>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</si>
  <si>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</si>
  <si>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</si>
  <si>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</si>
  <si>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</si>
  <si>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</si>
  <si>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000  2  02  10000  00  0000  151</t>
  </si>
  <si>
    <t>000  2  02  15001  00  0000  151</t>
  </si>
  <si>
    <t>000  2  02  15001  04  0000  151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</si>
  <si>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</si>
  <si>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</si>
  <si>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</si>
  <si>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</si>
  <si>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</si>
  <si>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000  2  02  20077  00  0000  151</t>
  </si>
  <si>
    <t>000  2  02  20077  04  0000  151</t>
  </si>
  <si>
    <t>000  2  02  25519  00  0000  151</t>
  </si>
  <si>
    <t>000  2  02  25519  04  0000  151</t>
  </si>
  <si>
    <t>000  2  02  29999  00  0000  151</t>
  </si>
  <si>
    <t>000  2  02  29999  04  0000  151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</si>
  <si>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</si>
  <si>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</si>
  <si>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</si>
  <si>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</si>
  <si>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</si>
  <si>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</si>
  <si>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</si>
  <si>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</si>
  <si>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</si>
  <si>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</si>
  <si>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000  2  02  35082  00  0000  151</t>
  </si>
  <si>
    <t>000  2  02  35082  04  0000  151</t>
  </si>
  <si>
    <t>000  2  02  35135  00  0000  151</t>
  </si>
  <si>
    <t>000  2  02  35135  04  0000  151</t>
  </si>
  <si>
    <t>000  2  02  35930  00  0000  151</t>
  </si>
  <si>
    <t>000  2  02  35930  04  0000  151</t>
  </si>
  <si>
    <t>000  2  02  40000  00  0000  151</t>
  </si>
  <si>
    <t>000  2  02  49999  00  0000  151</t>
  </si>
  <si>
    <t>000  2  02  49999  04  0000  151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</si>
  <si>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</si>
  <si>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</si>
  <si>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</si>
  <si>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</si>
  <si>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</si>
  <si>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</si>
  <si>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</si>
  <si>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</si>
  <si>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</si>
  <si>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</si>
  <si>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000  2  19  60010  04  0000  151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</si>
  <si>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</si>
  <si>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</si>
  <si>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000  2  19  00000  04  0000  151</t>
  </si>
  <si>
    <t>Код дохода по БК</t>
  </si>
  <si>
    <t>% исполнения к плану на 2018 год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</si>
  <si>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</si>
  <si>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</si>
  <si>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</si>
  <si>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</si>
  <si>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</si>
  <si>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</si>
  <si>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</si>
  <si>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</si>
  <si>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</si>
  <si>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</si>
  <si>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</si>
  <si>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</si>
  <si>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000  2  02  15002  00  0000  151</t>
  </si>
  <si>
    <t>000  2  02  15002  04  0000  151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</si>
  <si>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</si>
  <si>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</si>
  <si>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000  2  02  25555  00  0000  151</t>
  </si>
  <si>
    <t>000  2  02  25555  04  0000  151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</si>
  <si>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</si>
  <si>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</si>
  <si>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000  2  02  35120  00  0000  151</t>
  </si>
  <si>
    <t>000  2  02  35120  04  0000  151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</si>
  <si>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</si>
  <si>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</si>
  <si>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</si>
  <si>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</si>
  <si>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</si>
  <si>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</si>
  <si>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бюджета городского округа город Мегион по кодам классификации доходов бюджетов за полугодие 2018 года</t>
  </si>
  <si>
    <t>Исполнено на 01.07.2018 года</t>
  </si>
  <si>
    <t>План на 2018 год, утвержден решением Думы города Мегиона от 22.06.2018 №277 (с учетом уведомлений Департамента финансов ХМАО-Югры)</t>
  </si>
  <si>
    <t>000  1  12  01041  01  0000  120</t>
  </si>
  <si>
    <t>000  1  12  01042  01  0000  120</t>
  </si>
  <si>
    <t xml:space="preserve">Плата за размещение отходов производства </t>
  </si>
  <si>
    <t>Плата за размещение твердых коммунальных отходов</t>
  </si>
  <si>
    <t>000  1  14  02042  04  0000  440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</si>
  <si>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</si>
  <si>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000  2  02  25497  00  0000  151</t>
  </si>
  <si>
    <t>000  2  02  25497  04  0000  151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</si>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</sst>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2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5"/>
  <sheetViews>
    <sheetView tabSelected="1" zoomScalePageLayoutView="0" workbookViewId="0" topLeftCell="A159">
      <selection activeCell="C173" sqref="C173"/>
    </sheetView>
  </sheetViews>
  <sheetFormatPr defaultColWidth="9.33203125" defaultRowHeight="11.25"/>
  <cols>
    <col min="1" max="1" width="6.33203125" style="12" customWidth="1"/>
    <col min="2" max="2" width="91.66015625" style="4" customWidth="1"/>
    <col min="3" max="3" width="41.5" style="5" customWidth="1"/>
    <col min="4" max="4" width="28.16015625" style="5" customWidth="1"/>
    <col min="5" max="5" width="23.16015625" style="4" customWidth="1"/>
    <col min="6" max="6" width="18" style="4" customWidth="1"/>
    <col min="7" max="7" width="9.33203125" style="12" customWidth="1"/>
    <col min="8" max="8" width="12.5" style="12" bestFit="1" customWidth="1"/>
    <col min="9" max="15" width="9.33203125" style="12" customWidth="1"/>
    <col min="16" max="16384" width="9.33203125" style="12" customWidth="1"/>
  </cols>
  <sheetData>
    <row r="1" spans="3:6" s="4" customFormat="1" ht="15.75" customHeight="1">
      <c r="C1" s="5"/>
      <c r="D1" s="5"/>
      <c r="E1" s="19"/>
      <c r="F1" s="20"/>
    </row>
    <row r="2" spans="3:6" s="4" customFormat="1" ht="15.75" customHeight="1">
      <c r="C2" s="5"/>
      <c r="D2" s="5"/>
      <c r="E2" s="19"/>
      <c r="F2" s="20"/>
    </row>
    <row r="3" spans="3:6" s="4" customFormat="1" ht="15.75" customHeight="1">
      <c r="C3" s="5"/>
      <c r="D3" s="5"/>
      <c r="E3" s="19"/>
      <c r="F3" s="20"/>
    </row>
    <row r="4" spans="3:6" s="4" customFormat="1" ht="15.75" customHeight="1">
      <c r="C4" s="5"/>
      <c r="D4" s="5"/>
      <c r="E4" s="19"/>
      <c r="F4" s="20"/>
    </row>
    <row r="5" spans="2:6" s="4" customFormat="1" ht="21" customHeight="1">
      <c r="B5" s="22" t="s">
        <v>326</v>
      </c>
      <c r="C5" s="22"/>
      <c r="D5" s="22"/>
      <c r="E5" s="22"/>
      <c r="F5" s="6"/>
    </row>
    <row r="6" spans="3:6" s="4" customFormat="1" ht="15.75">
      <c r="C6" s="5"/>
      <c r="D6" s="5"/>
      <c r="E6" s="7"/>
      <c r="F6" s="7" t="s">
        <v>157</v>
      </c>
    </row>
    <row r="7" spans="2:6" s="11" customFormat="1" ht="145.5" customHeight="1">
      <c r="B7" s="8" t="s">
        <v>240</v>
      </c>
      <c r="C7" s="9" t="s">
        <v>296</v>
      </c>
      <c r="D7" s="10" t="s">
        <v>328</v>
      </c>
      <c r="E7" s="8" t="s">
        <v>327</v>
      </c>
      <c r="F7" s="8" t="s">
        <v>297</v>
      </c>
    </row>
    <row r="8" spans="2:6" ht="15.75">
      <c r="B8" s="2" t="s">
        <v>0</v>
      </c>
      <c r="C8" s="1" t="s">
        <v>1</v>
      </c>
      <c r="D8" s="3">
        <f>SUM(D9,D128)</f>
        <v>4297599.800000001</v>
      </c>
      <c r="E8" s="3">
        <f>SUM(E9,E128)</f>
        <v>2144993</v>
      </c>
      <c r="F8" s="3">
        <f>SUM(E8/D8)*100</f>
        <v>49.9114179966222</v>
      </c>
    </row>
    <row r="9" spans="2:8" ht="15.75">
      <c r="B9" s="2" t="s">
        <v>2</v>
      </c>
      <c r="C9" s="1" t="s">
        <v>3</v>
      </c>
      <c r="D9" s="3">
        <f>SUM(D10,D16,D22,D38,D46,D53,D68,D77,D86,D100,D125)</f>
        <v>1298943.1</v>
      </c>
      <c r="E9" s="3">
        <f>SUM(E10,E16,E22,E38,E46,E53,E68,E77,E86,E100,E125)</f>
        <v>614234.7</v>
      </c>
      <c r="F9" s="3">
        <f aca="true" t="shared" si="0" ref="F9:F64">SUM(E9/D9)*100</f>
        <v>47.28726762550261</v>
      </c>
      <c r="H9" s="21"/>
    </row>
    <row r="10" spans="2:6" ht="15.75">
      <c r="B10" s="2" t="s">
        <v>4</v>
      </c>
      <c r="C10" s="1" t="s">
        <v>5</v>
      </c>
      <c r="D10" s="3">
        <f>SUM(D11)</f>
        <v>757189.6000000001</v>
      </c>
      <c r="E10" s="3">
        <f>SUM(E11)</f>
        <v>388841.2</v>
      </c>
      <c r="F10" s="3">
        <f t="shared" si="0"/>
        <v>51.35321457135702</v>
      </c>
    </row>
    <row r="11" spans="2:6" ht="24" customHeight="1">
      <c r="B11" s="2" t="s">
        <v>6</v>
      </c>
      <c r="C11" s="1" t="s">
        <v>7</v>
      </c>
      <c r="D11" s="3">
        <f>SUM(D12,D13,D14,D15)</f>
        <v>757189.6000000001</v>
      </c>
      <c r="E11" s="3">
        <f>SUM(E12,E13,E14,E15)</f>
        <v>388841.2</v>
      </c>
      <c r="F11" s="3">
        <f t="shared" si="0"/>
        <v>51.35321457135702</v>
      </c>
    </row>
    <row r="12" spans="2:6" ht="84.75" customHeight="1">
      <c r="B12" s="2" t="s">
        <v>165</v>
      </c>
      <c r="C12" s="1" t="s">
        <v>8</v>
      </c>
      <c r="D12" s="3">
        <v>748950</v>
      </c>
      <c r="E12" s="3">
        <v>385949.3</v>
      </c>
      <c r="F12" s="3">
        <f t="shared" si="0"/>
        <v>51.53205153882101</v>
      </c>
    </row>
    <row r="13" spans="2:6" ht="111.75" customHeight="1">
      <c r="B13" s="2" t="s">
        <v>9</v>
      </c>
      <c r="C13" s="1" t="s">
        <v>10</v>
      </c>
      <c r="D13" s="3">
        <v>3027.8</v>
      </c>
      <c r="E13" s="3">
        <v>827.4</v>
      </c>
      <c r="F13" s="3">
        <f t="shared" si="0"/>
        <v>27.326771913600634</v>
      </c>
    </row>
    <row r="14" spans="2:6" ht="52.5" customHeight="1">
      <c r="B14" s="2" t="s">
        <v>11</v>
      </c>
      <c r="C14" s="1" t="s">
        <v>12</v>
      </c>
      <c r="D14" s="3">
        <v>1515</v>
      </c>
      <c r="E14" s="3">
        <v>746.9</v>
      </c>
      <c r="F14" s="3">
        <f t="shared" si="0"/>
        <v>49.3003300330033</v>
      </c>
    </row>
    <row r="15" spans="2:6" ht="89.25" customHeight="1">
      <c r="B15" s="2" t="s">
        <v>166</v>
      </c>
      <c r="C15" s="1" t="s">
        <v>13</v>
      </c>
      <c r="D15" s="3">
        <v>3696.8</v>
      </c>
      <c r="E15" s="3">
        <v>1317.6</v>
      </c>
      <c r="F15" s="3">
        <f t="shared" si="0"/>
        <v>35.64163600952174</v>
      </c>
    </row>
    <row r="16" spans="2:6" ht="33.75" customHeight="1">
      <c r="B16" s="2" t="s">
        <v>210</v>
      </c>
      <c r="C16" s="1" t="s">
        <v>204</v>
      </c>
      <c r="D16" s="3">
        <f>D17</f>
        <v>11094</v>
      </c>
      <c r="E16" s="3">
        <f>E17</f>
        <v>5347.4</v>
      </c>
      <c r="F16" s="3">
        <f t="shared" si="0"/>
        <v>48.20082927708671</v>
      </c>
    </row>
    <row r="17" spans="2:6" ht="33.75" customHeight="1">
      <c r="B17" s="2" t="s">
        <v>209</v>
      </c>
      <c r="C17" s="1" t="s">
        <v>203</v>
      </c>
      <c r="D17" s="3">
        <f>SUM(D18,D19,D20,D21)</f>
        <v>11094</v>
      </c>
      <c r="E17" s="3">
        <f>SUM(E18,E19,E20,E21)</f>
        <v>5347.4</v>
      </c>
      <c r="F17" s="3">
        <f t="shared" si="0"/>
        <v>48.20082927708671</v>
      </c>
    </row>
    <row r="18" spans="2:6" ht="65.25" customHeight="1">
      <c r="B18" s="2" t="s">
        <v>208</v>
      </c>
      <c r="C18" s="1" t="s">
        <v>202</v>
      </c>
      <c r="D18" s="3">
        <v>4150</v>
      </c>
      <c r="E18" s="3">
        <v>2317.4</v>
      </c>
      <c r="F18" s="3">
        <f t="shared" si="0"/>
        <v>55.84096385542169</v>
      </c>
    </row>
    <row r="19" spans="2:6" ht="83.25" customHeight="1">
      <c r="B19" s="2" t="s">
        <v>207</v>
      </c>
      <c r="C19" s="1" t="s">
        <v>201</v>
      </c>
      <c r="D19" s="3">
        <v>44</v>
      </c>
      <c r="E19" s="3">
        <v>17.6</v>
      </c>
      <c r="F19" s="3">
        <f t="shared" si="0"/>
        <v>40</v>
      </c>
    </row>
    <row r="20" spans="2:6" ht="69.75" customHeight="1">
      <c r="B20" s="2" t="s">
        <v>206</v>
      </c>
      <c r="C20" s="1" t="s">
        <v>200</v>
      </c>
      <c r="D20" s="3">
        <v>6900</v>
      </c>
      <c r="E20" s="3">
        <v>3493.9</v>
      </c>
      <c r="F20" s="3">
        <f t="shared" si="0"/>
        <v>50.63623188405797</v>
      </c>
    </row>
    <row r="21" spans="2:6" ht="66" customHeight="1">
      <c r="B21" s="2" t="s">
        <v>205</v>
      </c>
      <c r="C21" s="1" t="s">
        <v>199</v>
      </c>
      <c r="D21" s="3">
        <v>0</v>
      </c>
      <c r="E21" s="3">
        <v>-481.5</v>
      </c>
      <c r="F21" s="3">
        <v>0</v>
      </c>
    </row>
    <row r="22" spans="2:6" ht="20.25" customHeight="1">
      <c r="B22" s="2" t="s">
        <v>14</v>
      </c>
      <c r="C22" s="1" t="s">
        <v>15</v>
      </c>
      <c r="D22" s="3">
        <f>SUM(D23,D31,D34,D36)</f>
        <v>141874.8</v>
      </c>
      <c r="E22" s="3">
        <f>SUM(E23,E31,E34,E36)</f>
        <v>91600.8</v>
      </c>
      <c r="F22" s="3">
        <f t="shared" si="0"/>
        <v>64.56453154471407</v>
      </c>
    </row>
    <row r="23" spans="2:6" ht="39" customHeight="1">
      <c r="B23" s="2" t="s">
        <v>16</v>
      </c>
      <c r="C23" s="1" t="s">
        <v>17</v>
      </c>
      <c r="D23" s="3">
        <f>SUM(D24,D27,D30)</f>
        <v>92400</v>
      </c>
      <c r="E23" s="3">
        <f>SUM(E24,E27,E30)</f>
        <v>68285.7</v>
      </c>
      <c r="F23" s="3">
        <f t="shared" si="0"/>
        <v>73.90227272727272</v>
      </c>
    </row>
    <row r="24" spans="2:6" ht="39" customHeight="1">
      <c r="B24" s="2" t="s">
        <v>18</v>
      </c>
      <c r="C24" s="1" t="s">
        <v>19</v>
      </c>
      <c r="D24" s="3">
        <f>SUM(D25,D26)</f>
        <v>77000</v>
      </c>
      <c r="E24" s="3">
        <f>SUM(E25,E26)</f>
        <v>53030.8</v>
      </c>
      <c r="F24" s="3">
        <f t="shared" si="0"/>
        <v>68.87116883116884</v>
      </c>
    </row>
    <row r="25" spans="2:6" ht="39.75" customHeight="1">
      <c r="B25" s="2" t="s">
        <v>18</v>
      </c>
      <c r="C25" s="1" t="s">
        <v>20</v>
      </c>
      <c r="D25" s="3">
        <v>77000</v>
      </c>
      <c r="E25" s="3">
        <v>53052.4</v>
      </c>
      <c r="F25" s="3">
        <f t="shared" si="0"/>
        <v>68.89922077922078</v>
      </c>
    </row>
    <row r="26" spans="2:6" ht="54" customHeight="1">
      <c r="B26" s="2" t="s">
        <v>21</v>
      </c>
      <c r="C26" s="1" t="s">
        <v>22</v>
      </c>
      <c r="D26" s="3">
        <v>0</v>
      </c>
      <c r="E26" s="3">
        <v>-21.6</v>
      </c>
      <c r="F26" s="3">
        <v>0</v>
      </c>
    </row>
    <row r="27" spans="2:6" ht="39.75" customHeight="1">
      <c r="B27" s="2" t="s">
        <v>23</v>
      </c>
      <c r="C27" s="1" t="s">
        <v>24</v>
      </c>
      <c r="D27" s="3">
        <f>SUM(D28,D29)</f>
        <v>15400</v>
      </c>
      <c r="E27" s="3">
        <f>SUM(E28,E29)</f>
        <v>15270.099999999999</v>
      </c>
      <c r="F27" s="3">
        <f t="shared" si="0"/>
        <v>99.15649350649349</v>
      </c>
    </row>
    <row r="28" spans="2:6" ht="71.25" customHeight="1">
      <c r="B28" s="16" t="s">
        <v>289</v>
      </c>
      <c r="C28" s="1" t="s">
        <v>25</v>
      </c>
      <c r="D28" s="3">
        <v>15400</v>
      </c>
      <c r="E28" s="3">
        <v>15269.8</v>
      </c>
      <c r="F28" s="3">
        <f t="shared" si="0"/>
        <v>99.15454545454546</v>
      </c>
    </row>
    <row r="29" spans="2:6" ht="58.5" customHeight="1">
      <c r="B29" s="2" t="s">
        <v>26</v>
      </c>
      <c r="C29" s="1" t="s">
        <v>27</v>
      </c>
      <c r="D29" s="3">
        <v>0</v>
      </c>
      <c r="E29" s="3">
        <v>0.3</v>
      </c>
      <c r="F29" s="3">
        <v>0</v>
      </c>
    </row>
    <row r="30" spans="2:6" ht="36.75" customHeight="1">
      <c r="B30" s="2" t="s">
        <v>239</v>
      </c>
      <c r="C30" s="1" t="s">
        <v>28</v>
      </c>
      <c r="D30" s="3">
        <v>0</v>
      </c>
      <c r="E30" s="3">
        <v>-15.2</v>
      </c>
      <c r="F30" s="3">
        <v>0</v>
      </c>
    </row>
    <row r="31" spans="2:6" ht="35.25" customHeight="1">
      <c r="B31" s="2" t="s">
        <v>29</v>
      </c>
      <c r="C31" s="1" t="s">
        <v>30</v>
      </c>
      <c r="D31" s="3">
        <f>SUM(D32,D33)</f>
        <v>41000</v>
      </c>
      <c r="E31" s="3">
        <f>SUM(E32,E33)</f>
        <v>18579.7</v>
      </c>
      <c r="F31" s="3">
        <f t="shared" si="0"/>
        <v>45.31634146341463</v>
      </c>
    </row>
    <row r="32" spans="2:6" ht="30.75" customHeight="1">
      <c r="B32" s="2" t="s">
        <v>29</v>
      </c>
      <c r="C32" s="1" t="s">
        <v>31</v>
      </c>
      <c r="D32" s="3">
        <v>41000</v>
      </c>
      <c r="E32" s="3">
        <v>18564.8</v>
      </c>
      <c r="F32" s="3">
        <f t="shared" si="0"/>
        <v>45.28</v>
      </c>
    </row>
    <row r="33" spans="2:6" ht="49.5" customHeight="1">
      <c r="B33" s="2" t="s">
        <v>32</v>
      </c>
      <c r="C33" s="1" t="s">
        <v>33</v>
      </c>
      <c r="D33" s="3">
        <v>0</v>
      </c>
      <c r="E33" s="3">
        <v>14.9</v>
      </c>
      <c r="F33" s="3">
        <v>0</v>
      </c>
    </row>
    <row r="34" spans="2:6" ht="25.5" customHeight="1">
      <c r="B34" s="2" t="s">
        <v>34</v>
      </c>
      <c r="C34" s="1" t="s">
        <v>35</v>
      </c>
      <c r="D34" s="3">
        <f>SUM(D35)</f>
        <v>70</v>
      </c>
      <c r="E34" s="3">
        <f>SUM(E35)</f>
        <v>26.3</v>
      </c>
      <c r="F34" s="3">
        <f t="shared" si="0"/>
        <v>37.57142857142857</v>
      </c>
    </row>
    <row r="35" spans="2:6" ht="28.5" customHeight="1">
      <c r="B35" s="2" t="s">
        <v>34</v>
      </c>
      <c r="C35" s="1" t="s">
        <v>36</v>
      </c>
      <c r="D35" s="3">
        <v>70</v>
      </c>
      <c r="E35" s="3">
        <v>26.3</v>
      </c>
      <c r="F35" s="3">
        <f t="shared" si="0"/>
        <v>37.57142857142857</v>
      </c>
    </row>
    <row r="36" spans="2:6" ht="41.25" customHeight="1">
      <c r="B36" s="2" t="s">
        <v>169</v>
      </c>
      <c r="C36" s="1" t="s">
        <v>170</v>
      </c>
      <c r="D36" s="3">
        <f>SUM(D37)</f>
        <v>8404.8</v>
      </c>
      <c r="E36" s="3">
        <f>SUM(E37)</f>
        <v>4709.1</v>
      </c>
      <c r="F36" s="3">
        <f t="shared" si="0"/>
        <v>56.02869788692176</v>
      </c>
    </row>
    <row r="37" spans="2:6" ht="49.5" customHeight="1">
      <c r="B37" s="2" t="s">
        <v>171</v>
      </c>
      <c r="C37" s="1" t="s">
        <v>172</v>
      </c>
      <c r="D37" s="3">
        <v>8404.8</v>
      </c>
      <c r="E37" s="3">
        <v>4709.1</v>
      </c>
      <c r="F37" s="3">
        <f t="shared" si="0"/>
        <v>56.02869788692176</v>
      </c>
    </row>
    <row r="38" spans="2:6" ht="21" customHeight="1">
      <c r="B38" s="2" t="s">
        <v>37</v>
      </c>
      <c r="C38" s="1" t="s">
        <v>38</v>
      </c>
      <c r="D38" s="3">
        <f>SUM(D39,D41)</f>
        <v>51520</v>
      </c>
      <c r="E38" s="3">
        <f>SUM(E39,E41)</f>
        <v>27540.1</v>
      </c>
      <c r="F38" s="3">
        <f t="shared" si="0"/>
        <v>53.45516304347826</v>
      </c>
    </row>
    <row r="39" spans="2:6" ht="27.75" customHeight="1">
      <c r="B39" s="2" t="s">
        <v>39</v>
      </c>
      <c r="C39" s="1" t="s">
        <v>40</v>
      </c>
      <c r="D39" s="3">
        <f>SUM(D40)</f>
        <v>13800</v>
      </c>
      <c r="E39" s="3">
        <f>SUM(E40)</f>
        <v>3926.3</v>
      </c>
      <c r="F39" s="3">
        <f t="shared" si="0"/>
        <v>28.45144927536232</v>
      </c>
    </row>
    <row r="40" spans="2:6" ht="51" customHeight="1">
      <c r="B40" s="2" t="s">
        <v>41</v>
      </c>
      <c r="C40" s="1" t="s">
        <v>42</v>
      </c>
      <c r="D40" s="3">
        <v>13800</v>
      </c>
      <c r="E40" s="3">
        <v>3926.3</v>
      </c>
      <c r="F40" s="3">
        <f t="shared" si="0"/>
        <v>28.45144927536232</v>
      </c>
    </row>
    <row r="41" spans="2:6" ht="19.5" customHeight="1">
      <c r="B41" s="2" t="s">
        <v>43</v>
      </c>
      <c r="C41" s="1" t="s">
        <v>44</v>
      </c>
      <c r="D41" s="3">
        <f>SUM(D42,D44)</f>
        <v>37720</v>
      </c>
      <c r="E41" s="3">
        <f>SUM(E42,E44)</f>
        <v>23613.8</v>
      </c>
      <c r="F41" s="3">
        <f t="shared" si="0"/>
        <v>62.602863202545066</v>
      </c>
    </row>
    <row r="42" spans="2:6" ht="34.5" customHeight="1">
      <c r="B42" s="2" t="s">
        <v>220</v>
      </c>
      <c r="C42" s="1" t="s">
        <v>221</v>
      </c>
      <c r="D42" s="3">
        <f>SUM(D43)</f>
        <v>35300</v>
      </c>
      <c r="E42" s="3">
        <f>SUM(E43)</f>
        <v>22745.3</v>
      </c>
      <c r="F42" s="3">
        <f t="shared" si="0"/>
        <v>64.4342776203966</v>
      </c>
    </row>
    <row r="43" spans="2:6" ht="52.5" customHeight="1">
      <c r="B43" s="2" t="s">
        <v>225</v>
      </c>
      <c r="C43" s="1" t="s">
        <v>222</v>
      </c>
      <c r="D43" s="3">
        <v>35300</v>
      </c>
      <c r="E43" s="3">
        <v>22745.3</v>
      </c>
      <c r="F43" s="3">
        <f t="shared" si="0"/>
        <v>64.4342776203966</v>
      </c>
    </row>
    <row r="44" spans="2:6" ht="39" customHeight="1">
      <c r="B44" s="2" t="s">
        <v>223</v>
      </c>
      <c r="C44" s="1" t="s">
        <v>224</v>
      </c>
      <c r="D44" s="3">
        <f>SUM(D45)</f>
        <v>2420</v>
      </c>
      <c r="E44" s="3">
        <f>SUM(E45)</f>
        <v>868.5</v>
      </c>
      <c r="F44" s="3">
        <f t="shared" si="0"/>
        <v>35.888429752066116</v>
      </c>
    </row>
    <row r="45" spans="2:6" ht="54" customHeight="1">
      <c r="B45" s="2" t="s">
        <v>226</v>
      </c>
      <c r="C45" s="1" t="s">
        <v>227</v>
      </c>
      <c r="D45" s="3">
        <v>2420</v>
      </c>
      <c r="E45" s="3">
        <v>868.5</v>
      </c>
      <c r="F45" s="3">
        <f t="shared" si="0"/>
        <v>35.888429752066116</v>
      </c>
    </row>
    <row r="46" spans="2:6" ht="18.75" customHeight="1">
      <c r="B46" s="2" t="s">
        <v>45</v>
      </c>
      <c r="C46" s="1" t="s">
        <v>46</v>
      </c>
      <c r="D46" s="3">
        <f>SUM(D47,D49)</f>
        <v>8826.2</v>
      </c>
      <c r="E46" s="3">
        <f>SUM(E47,E49)</f>
        <v>4232.900000000001</v>
      </c>
      <c r="F46" s="3">
        <f t="shared" si="0"/>
        <v>47.95835127234824</v>
      </c>
    </row>
    <row r="47" spans="2:6" ht="37.5" customHeight="1">
      <c r="B47" s="2" t="s">
        <v>47</v>
      </c>
      <c r="C47" s="1" t="s">
        <v>48</v>
      </c>
      <c r="D47" s="3">
        <f>SUM(D48)</f>
        <v>8800</v>
      </c>
      <c r="E47" s="3">
        <f>SUM(E48)</f>
        <v>4167.1</v>
      </c>
      <c r="F47" s="3">
        <f t="shared" si="0"/>
        <v>47.353409090909096</v>
      </c>
    </row>
    <row r="48" spans="2:6" ht="50.25" customHeight="1">
      <c r="B48" s="2" t="s">
        <v>156</v>
      </c>
      <c r="C48" s="1" t="s">
        <v>49</v>
      </c>
      <c r="D48" s="3">
        <v>8800</v>
      </c>
      <c r="E48" s="3">
        <v>4167.1</v>
      </c>
      <c r="F48" s="3">
        <f t="shared" si="0"/>
        <v>47.353409090909096</v>
      </c>
    </row>
    <row r="49" spans="2:6" ht="39.75" customHeight="1">
      <c r="B49" s="2" t="s">
        <v>50</v>
      </c>
      <c r="C49" s="1" t="s">
        <v>51</v>
      </c>
      <c r="D49" s="3">
        <f>D50+D51</f>
        <v>26.2</v>
      </c>
      <c r="E49" s="3">
        <f>E50+E51</f>
        <v>65.8</v>
      </c>
      <c r="F49" s="3">
        <f t="shared" si="0"/>
        <v>251.14503816793894</v>
      </c>
    </row>
    <row r="50" spans="2:6" ht="36.75" customHeight="1">
      <c r="B50" s="2" t="s">
        <v>161</v>
      </c>
      <c r="C50" s="1" t="s">
        <v>160</v>
      </c>
      <c r="D50" s="3">
        <v>15</v>
      </c>
      <c r="E50" s="3">
        <v>5</v>
      </c>
      <c r="F50" s="3">
        <f t="shared" si="0"/>
        <v>33.33333333333333</v>
      </c>
    </row>
    <row r="51" spans="2:6" ht="63" customHeight="1">
      <c r="B51" s="2" t="s">
        <v>212</v>
      </c>
      <c r="C51" s="1" t="s">
        <v>197</v>
      </c>
      <c r="D51" s="3">
        <f>SUM(D52)</f>
        <v>11.2</v>
      </c>
      <c r="E51" s="3">
        <f>SUM(E52)</f>
        <v>60.8</v>
      </c>
      <c r="F51" s="3">
        <f t="shared" si="0"/>
        <v>542.8571428571429</v>
      </c>
    </row>
    <row r="52" spans="2:6" ht="86.25" customHeight="1">
      <c r="B52" s="2" t="s">
        <v>211</v>
      </c>
      <c r="C52" s="1" t="s">
        <v>198</v>
      </c>
      <c r="D52" s="3">
        <v>11.2</v>
      </c>
      <c r="E52" s="3">
        <v>60.8</v>
      </c>
      <c r="F52" s="3">
        <f t="shared" si="0"/>
        <v>542.8571428571429</v>
      </c>
    </row>
    <row r="53" spans="2:6" ht="45" customHeight="1">
      <c r="B53" s="2" t="s">
        <v>52</v>
      </c>
      <c r="C53" s="1" t="s">
        <v>53</v>
      </c>
      <c r="D53" s="3">
        <f>SUM(D54,D56,D65)</f>
        <v>222309</v>
      </c>
      <c r="E53" s="3">
        <f>SUM(E54,E56,E65)</f>
        <v>51521.1</v>
      </c>
      <c r="F53" s="3">
        <f t="shared" si="0"/>
        <v>23.1754449887319</v>
      </c>
    </row>
    <row r="54" spans="2:6" ht="70.5" customHeight="1">
      <c r="B54" s="14" t="s">
        <v>324</v>
      </c>
      <c r="C54" s="1" t="s">
        <v>322</v>
      </c>
      <c r="D54" s="3">
        <f>SUM(D55)</f>
        <v>206</v>
      </c>
      <c r="E54" s="3">
        <f>SUM(E55)</f>
        <v>800.1</v>
      </c>
      <c r="F54" s="3">
        <f t="shared" si="0"/>
        <v>388.39805825242723</v>
      </c>
    </row>
    <row r="55" spans="2:6" ht="57" customHeight="1">
      <c r="B55" s="14" t="s">
        <v>325</v>
      </c>
      <c r="C55" s="1" t="s">
        <v>323</v>
      </c>
      <c r="D55" s="3">
        <v>206</v>
      </c>
      <c r="E55" s="3">
        <v>800.1</v>
      </c>
      <c r="F55" s="3">
        <f t="shared" si="0"/>
        <v>388.39805825242723</v>
      </c>
    </row>
    <row r="56" spans="2:6" ht="85.5" customHeight="1">
      <c r="B56" s="2" t="s">
        <v>54</v>
      </c>
      <c r="C56" s="1" t="s">
        <v>55</v>
      </c>
      <c r="D56" s="3">
        <f>SUM(D57,D59,D61,D63)</f>
        <v>221287</v>
      </c>
      <c r="E56" s="3">
        <f>SUM(E57,E59,E61,E63,)</f>
        <v>49907.3</v>
      </c>
      <c r="F56" s="3">
        <f t="shared" si="0"/>
        <v>22.553200142800982</v>
      </c>
    </row>
    <row r="57" spans="2:6" ht="69" customHeight="1">
      <c r="B57" s="2" t="s">
        <v>56</v>
      </c>
      <c r="C57" s="1" t="s">
        <v>57</v>
      </c>
      <c r="D57" s="3">
        <f>SUM(D58)</f>
        <v>197675</v>
      </c>
      <c r="E57" s="3">
        <f>SUM(E58)</f>
        <v>23858.8</v>
      </c>
      <c r="F57" s="3">
        <f t="shared" si="0"/>
        <v>12.069710383204756</v>
      </c>
    </row>
    <row r="58" spans="2:6" ht="78.75" customHeight="1">
      <c r="B58" s="2" t="s">
        <v>58</v>
      </c>
      <c r="C58" s="1" t="s">
        <v>59</v>
      </c>
      <c r="D58" s="3">
        <v>197675</v>
      </c>
      <c r="E58" s="3">
        <v>23858.8</v>
      </c>
      <c r="F58" s="3">
        <f t="shared" si="0"/>
        <v>12.069710383204756</v>
      </c>
    </row>
    <row r="59" spans="2:6" ht="81" customHeight="1">
      <c r="B59" s="2" t="s">
        <v>60</v>
      </c>
      <c r="C59" s="1" t="s">
        <v>61</v>
      </c>
      <c r="D59" s="3">
        <f>SUM(D60)</f>
        <v>712</v>
      </c>
      <c r="E59" s="3">
        <f>SUM(E60)</f>
        <v>215.7</v>
      </c>
      <c r="F59" s="3">
        <f t="shared" si="0"/>
        <v>30.294943820224717</v>
      </c>
    </row>
    <row r="60" spans="2:6" ht="71.25" customHeight="1">
      <c r="B60" s="2" t="s">
        <v>62</v>
      </c>
      <c r="C60" s="1" t="s">
        <v>63</v>
      </c>
      <c r="D60" s="3">
        <v>712</v>
      </c>
      <c r="E60" s="3">
        <v>215.7</v>
      </c>
      <c r="F60" s="3">
        <f t="shared" si="0"/>
        <v>30.294943820224717</v>
      </c>
    </row>
    <row r="61" spans="2:6" ht="86.25" customHeight="1">
      <c r="B61" s="2" t="s">
        <v>64</v>
      </c>
      <c r="C61" s="1" t="s">
        <v>65</v>
      </c>
      <c r="D61" s="3">
        <f>SUM(D62)</f>
        <v>348</v>
      </c>
      <c r="E61" s="3">
        <f>SUM(E62)</f>
        <v>241.2</v>
      </c>
      <c r="F61" s="3">
        <f t="shared" si="0"/>
        <v>69.3103448275862</v>
      </c>
    </row>
    <row r="62" spans="2:6" ht="66" customHeight="1">
      <c r="B62" s="2" t="s">
        <v>66</v>
      </c>
      <c r="C62" s="1" t="s">
        <v>67</v>
      </c>
      <c r="D62" s="3">
        <v>348</v>
      </c>
      <c r="E62" s="3">
        <v>241.2</v>
      </c>
      <c r="F62" s="3">
        <f t="shared" si="0"/>
        <v>69.3103448275862</v>
      </c>
    </row>
    <row r="63" spans="2:6" ht="44.25" customHeight="1">
      <c r="B63" s="2" t="s">
        <v>175</v>
      </c>
      <c r="C63" s="1" t="s">
        <v>173</v>
      </c>
      <c r="D63" s="3">
        <f>SUM(D64)</f>
        <v>22552</v>
      </c>
      <c r="E63" s="3">
        <f>SUM(E64)</f>
        <v>25591.6</v>
      </c>
      <c r="F63" s="3">
        <f t="shared" si="0"/>
        <v>113.47818375310392</v>
      </c>
    </row>
    <row r="64" spans="2:6" ht="48.75" customHeight="1">
      <c r="B64" s="2" t="s">
        <v>176</v>
      </c>
      <c r="C64" s="1" t="s">
        <v>174</v>
      </c>
      <c r="D64" s="3">
        <v>22552</v>
      </c>
      <c r="E64" s="3">
        <v>25591.6</v>
      </c>
      <c r="F64" s="3">
        <f t="shared" si="0"/>
        <v>113.47818375310392</v>
      </c>
    </row>
    <row r="65" spans="2:6" ht="79.5" customHeight="1">
      <c r="B65" s="2" t="s">
        <v>219</v>
      </c>
      <c r="C65" s="1" t="s">
        <v>187</v>
      </c>
      <c r="D65" s="3">
        <f>SUM(D66)</f>
        <v>816</v>
      </c>
      <c r="E65" s="3">
        <f>SUM(E66)</f>
        <v>813.7</v>
      </c>
      <c r="F65" s="3">
        <f>SUM(E65/D65)*100</f>
        <v>99.71813725490196</v>
      </c>
    </row>
    <row r="66" spans="2:6" ht="81.75" customHeight="1">
      <c r="B66" s="2" t="s">
        <v>218</v>
      </c>
      <c r="C66" s="1" t="s">
        <v>186</v>
      </c>
      <c r="D66" s="3">
        <f>SUM(D67)</f>
        <v>816</v>
      </c>
      <c r="E66" s="3">
        <f>SUM(E67)</f>
        <v>813.7</v>
      </c>
      <c r="F66" s="3">
        <f>SUM(E66/D66)*100</f>
        <v>99.71813725490196</v>
      </c>
    </row>
    <row r="67" spans="2:6" ht="81.75" customHeight="1">
      <c r="B67" s="2" t="s">
        <v>188</v>
      </c>
      <c r="C67" s="1" t="s">
        <v>185</v>
      </c>
      <c r="D67" s="3">
        <v>816</v>
      </c>
      <c r="E67" s="3">
        <v>813.7</v>
      </c>
      <c r="F67" s="3">
        <f>SUM(E67/D67)*100</f>
        <v>99.71813725490196</v>
      </c>
    </row>
    <row r="68" spans="2:6" ht="15.75">
      <c r="B68" s="2" t="s">
        <v>68</v>
      </c>
      <c r="C68" s="1" t="s">
        <v>69</v>
      </c>
      <c r="D68" s="3">
        <f>SUM(D69)</f>
        <v>8428</v>
      </c>
      <c r="E68" s="3">
        <f>SUM(E69)</f>
        <v>5911.599999999999</v>
      </c>
      <c r="F68" s="3">
        <f aca="true" t="shared" si="1" ref="F68:F82">SUM(E68/D68)*100</f>
        <v>70.14238253440911</v>
      </c>
    </row>
    <row r="69" spans="2:6" ht="15.75">
      <c r="B69" s="2" t="s">
        <v>70</v>
      </c>
      <c r="C69" s="1" t="s">
        <v>71</v>
      </c>
      <c r="D69" s="3">
        <f>SUM(D70,D71,D72,D73,D74,D75,D76)</f>
        <v>8428</v>
      </c>
      <c r="E69" s="3">
        <f>SUM(E70,E71,E72,E73,E74,E75,E76)</f>
        <v>5911.599999999999</v>
      </c>
      <c r="F69" s="3">
        <f t="shared" si="1"/>
        <v>70.14238253440911</v>
      </c>
    </row>
    <row r="70" spans="2:6" ht="36" customHeight="1">
      <c r="B70" s="2" t="s">
        <v>72</v>
      </c>
      <c r="C70" s="1" t="s">
        <v>73</v>
      </c>
      <c r="D70" s="3">
        <v>189</v>
      </c>
      <c r="E70" s="3">
        <v>61</v>
      </c>
      <c r="F70" s="3">
        <f t="shared" si="1"/>
        <v>32.27513227513227</v>
      </c>
    </row>
    <row r="71" spans="2:6" ht="34.5" customHeight="1">
      <c r="B71" s="2" t="s">
        <v>74</v>
      </c>
      <c r="C71" s="1" t="s">
        <v>75</v>
      </c>
      <c r="D71" s="3">
        <v>0</v>
      </c>
      <c r="E71" s="3">
        <v>0.1</v>
      </c>
      <c r="F71" s="3">
        <v>0</v>
      </c>
    </row>
    <row r="72" spans="2:6" ht="15.75">
      <c r="B72" s="2" t="s">
        <v>76</v>
      </c>
      <c r="C72" s="1" t="s">
        <v>77</v>
      </c>
      <c r="D72" s="3">
        <v>6014</v>
      </c>
      <c r="E72" s="3">
        <v>3167</v>
      </c>
      <c r="F72" s="3">
        <f t="shared" si="1"/>
        <v>52.66045892916528</v>
      </c>
    </row>
    <row r="73" spans="2:6" ht="15.75">
      <c r="B73" s="2" t="s">
        <v>78</v>
      </c>
      <c r="C73" s="1" t="s">
        <v>79</v>
      </c>
      <c r="D73" s="3">
        <v>0</v>
      </c>
      <c r="E73" s="3">
        <v>1461.3</v>
      </c>
      <c r="F73" s="3">
        <v>0</v>
      </c>
    </row>
    <row r="74" spans="2:6" ht="15.75">
      <c r="B74" s="2" t="s">
        <v>331</v>
      </c>
      <c r="C74" s="1" t="s">
        <v>329</v>
      </c>
      <c r="D74" s="3">
        <v>971</v>
      </c>
      <c r="E74" s="3">
        <v>804.2</v>
      </c>
      <c r="F74" s="3">
        <f t="shared" si="1"/>
        <v>82.82183316168899</v>
      </c>
    </row>
    <row r="75" spans="2:6" ht="15.75">
      <c r="B75" s="2" t="s">
        <v>332</v>
      </c>
      <c r="C75" s="1" t="s">
        <v>330</v>
      </c>
      <c r="D75" s="3">
        <v>1254</v>
      </c>
      <c r="E75" s="3">
        <v>418</v>
      </c>
      <c r="F75" s="3">
        <f t="shared" si="1"/>
        <v>33.33333333333333</v>
      </c>
    </row>
    <row r="76" spans="2:6" ht="46.5" customHeight="1">
      <c r="B76" s="14" t="s">
        <v>301</v>
      </c>
      <c r="C76" s="1" t="s">
        <v>300</v>
      </c>
      <c r="D76" s="3">
        <v>0</v>
      </c>
      <c r="E76" s="3">
        <v>0</v>
      </c>
      <c r="F76" s="3">
        <v>0</v>
      </c>
    </row>
    <row r="77" spans="2:6" ht="31.5">
      <c r="B77" s="2" t="s">
        <v>80</v>
      </c>
      <c r="C77" s="1" t="s">
        <v>81</v>
      </c>
      <c r="D77" s="3">
        <f>SUM(D83,D78)</f>
        <v>2560.7</v>
      </c>
      <c r="E77" s="3">
        <f>SUM(E78,E83)</f>
        <v>3633.3999999999996</v>
      </c>
      <c r="F77" s="3">
        <f t="shared" si="1"/>
        <v>141.89088920998165</v>
      </c>
    </row>
    <row r="78" spans="2:6" ht="15.75">
      <c r="B78" s="2" t="s">
        <v>192</v>
      </c>
      <c r="C78" s="1" t="s">
        <v>193</v>
      </c>
      <c r="D78" s="3">
        <f>SUM(D81+D79)</f>
        <v>906</v>
      </c>
      <c r="E78" s="3">
        <f>SUM(E81+E79)</f>
        <v>169.7</v>
      </c>
      <c r="F78" s="3">
        <f t="shared" si="1"/>
        <v>18.730684326710815</v>
      </c>
    </row>
    <row r="79" spans="2:6" ht="15.75">
      <c r="B79" s="2" t="s">
        <v>241</v>
      </c>
      <c r="C79" s="1" t="s">
        <v>242</v>
      </c>
      <c r="D79" s="3">
        <f>SUM(D80)</f>
        <v>6</v>
      </c>
      <c r="E79" s="3">
        <f>SUM(E80)</f>
        <v>49</v>
      </c>
      <c r="F79" s="3">
        <f t="shared" si="1"/>
        <v>816.6666666666666</v>
      </c>
    </row>
    <row r="80" spans="2:6" ht="48.75" customHeight="1">
      <c r="B80" s="2" t="s">
        <v>243</v>
      </c>
      <c r="C80" s="1" t="s">
        <v>244</v>
      </c>
      <c r="D80" s="3">
        <v>6</v>
      </c>
      <c r="E80" s="3">
        <v>49</v>
      </c>
      <c r="F80" s="3">
        <f t="shared" si="1"/>
        <v>816.6666666666666</v>
      </c>
    </row>
    <row r="81" spans="2:6" ht="15.75">
      <c r="B81" s="2" t="s">
        <v>189</v>
      </c>
      <c r="C81" s="1" t="s">
        <v>191</v>
      </c>
      <c r="D81" s="3">
        <f aca="true" t="shared" si="2" ref="D81:E84">SUM(D82)</f>
        <v>900</v>
      </c>
      <c r="E81" s="3">
        <f t="shared" si="2"/>
        <v>120.7</v>
      </c>
      <c r="F81" s="3">
        <f t="shared" si="1"/>
        <v>13.411111111111113</v>
      </c>
    </row>
    <row r="82" spans="2:6" ht="34.5" customHeight="1">
      <c r="B82" s="2" t="s">
        <v>194</v>
      </c>
      <c r="C82" s="1" t="s">
        <v>190</v>
      </c>
      <c r="D82" s="3">
        <v>900</v>
      </c>
      <c r="E82" s="3">
        <v>120.7</v>
      </c>
      <c r="F82" s="3">
        <f t="shared" si="1"/>
        <v>13.411111111111113</v>
      </c>
    </row>
    <row r="83" spans="2:6" ht="20.25" customHeight="1">
      <c r="B83" s="2" t="s">
        <v>82</v>
      </c>
      <c r="C83" s="1" t="s">
        <v>83</v>
      </c>
      <c r="D83" s="3">
        <f t="shared" si="2"/>
        <v>1654.7</v>
      </c>
      <c r="E83" s="3">
        <f t="shared" si="2"/>
        <v>3463.7</v>
      </c>
      <c r="F83" s="3">
        <f aca="true" t="shared" si="3" ref="F83:F89">SUM(E83/D83)*100</f>
        <v>209.32495316371543</v>
      </c>
    </row>
    <row r="84" spans="2:6" ht="18" customHeight="1">
      <c r="B84" s="2" t="s">
        <v>84</v>
      </c>
      <c r="C84" s="1" t="s">
        <v>85</v>
      </c>
      <c r="D84" s="3">
        <f t="shared" si="2"/>
        <v>1654.7</v>
      </c>
      <c r="E84" s="3">
        <f t="shared" si="2"/>
        <v>3463.7</v>
      </c>
      <c r="F84" s="3">
        <f t="shared" si="3"/>
        <v>209.32495316371543</v>
      </c>
    </row>
    <row r="85" spans="2:6" ht="21.75" customHeight="1">
      <c r="B85" s="2" t="s">
        <v>86</v>
      </c>
      <c r="C85" s="1" t="s">
        <v>87</v>
      </c>
      <c r="D85" s="3">
        <v>1654.7</v>
      </c>
      <c r="E85" s="3">
        <v>3463.7</v>
      </c>
      <c r="F85" s="3">
        <f t="shared" si="3"/>
        <v>209.32495316371543</v>
      </c>
    </row>
    <row r="86" spans="2:6" ht="38.25" customHeight="1">
      <c r="B86" s="2" t="s">
        <v>88</v>
      </c>
      <c r="C86" s="1" t="s">
        <v>89</v>
      </c>
      <c r="D86" s="3">
        <f>SUM(D89,D87,D95)</f>
        <v>86730</v>
      </c>
      <c r="E86" s="3">
        <f>SUM(E89,E87,E95)</f>
        <v>30023.199999999997</v>
      </c>
      <c r="F86" s="3">
        <f t="shared" si="3"/>
        <v>34.61685691225643</v>
      </c>
    </row>
    <row r="87" spans="2:6" ht="23.25" customHeight="1">
      <c r="B87" s="2" t="s">
        <v>90</v>
      </c>
      <c r="C87" s="1" t="s">
        <v>91</v>
      </c>
      <c r="D87" s="3">
        <f>SUM(D88)</f>
        <v>31702</v>
      </c>
      <c r="E87" s="3">
        <f>SUM(E88)</f>
        <v>15892.1</v>
      </c>
      <c r="F87" s="3">
        <f t="shared" si="3"/>
        <v>50.12964481736169</v>
      </c>
    </row>
    <row r="88" spans="2:6" ht="30.75" customHeight="1">
      <c r="B88" s="2" t="s">
        <v>92</v>
      </c>
      <c r="C88" s="1" t="s">
        <v>93</v>
      </c>
      <c r="D88" s="3">
        <v>31702</v>
      </c>
      <c r="E88" s="3">
        <v>15892.1</v>
      </c>
      <c r="F88" s="3">
        <f t="shared" si="3"/>
        <v>50.12964481736169</v>
      </c>
    </row>
    <row r="89" spans="2:6" ht="82.5" customHeight="1">
      <c r="B89" s="2" t="s">
        <v>228</v>
      </c>
      <c r="C89" s="1" t="s">
        <v>94</v>
      </c>
      <c r="D89" s="3">
        <f>SUM(D90+D92)</f>
        <v>40370</v>
      </c>
      <c r="E89" s="3">
        <f>SUM(E90+E92)</f>
        <v>4001.8999999999996</v>
      </c>
      <c r="F89" s="3">
        <f t="shared" si="3"/>
        <v>9.913054248204112</v>
      </c>
    </row>
    <row r="90" spans="2:6" ht="94.5" customHeight="1">
      <c r="B90" s="2" t="s">
        <v>234</v>
      </c>
      <c r="C90" s="1" t="s">
        <v>95</v>
      </c>
      <c r="D90" s="3">
        <f>SUM(D91)</f>
        <v>40370</v>
      </c>
      <c r="E90" s="3">
        <f>SUM(E91)</f>
        <v>3904.7</v>
      </c>
      <c r="F90" s="3">
        <f>SUM(E90/D90)*100</f>
        <v>9.672281397077038</v>
      </c>
    </row>
    <row r="91" spans="2:6" ht="99" customHeight="1">
      <c r="B91" s="2" t="s">
        <v>96</v>
      </c>
      <c r="C91" s="1" t="s">
        <v>97</v>
      </c>
      <c r="D91" s="3">
        <v>40370</v>
      </c>
      <c r="E91" s="3">
        <v>3904.7</v>
      </c>
      <c r="F91" s="3">
        <f>SUM(E91/D91)*100</f>
        <v>9.672281397077038</v>
      </c>
    </row>
    <row r="92" spans="2:6" ht="95.25" customHeight="1">
      <c r="B92" s="2" t="s">
        <v>163</v>
      </c>
      <c r="C92" s="1" t="s">
        <v>162</v>
      </c>
      <c r="D92" s="3">
        <f>SUM(D93+D94)</f>
        <v>0</v>
      </c>
      <c r="E92" s="3">
        <f>SUM(E93+E94)</f>
        <v>97.2</v>
      </c>
      <c r="F92" s="3">
        <v>0</v>
      </c>
    </row>
    <row r="93" spans="2:6" ht="95.25" customHeight="1">
      <c r="B93" s="2" t="s">
        <v>334</v>
      </c>
      <c r="C93" s="1" t="s">
        <v>333</v>
      </c>
      <c r="D93" s="3">
        <v>0</v>
      </c>
      <c r="E93" s="3">
        <v>1.2</v>
      </c>
      <c r="F93" s="3">
        <v>0</v>
      </c>
    </row>
    <row r="94" spans="2:6" ht="96.75" customHeight="1">
      <c r="B94" s="2" t="s">
        <v>164</v>
      </c>
      <c r="C94" s="1" t="s">
        <v>178</v>
      </c>
      <c r="D94" s="3">
        <v>0</v>
      </c>
      <c r="E94" s="3">
        <v>96</v>
      </c>
      <c r="F94" s="3">
        <v>0</v>
      </c>
    </row>
    <row r="95" spans="2:6" ht="50.25" customHeight="1">
      <c r="B95" s="2" t="s">
        <v>229</v>
      </c>
      <c r="C95" s="1" t="s">
        <v>98</v>
      </c>
      <c r="D95" s="3">
        <f>SUM(D96,D98)</f>
        <v>14658</v>
      </c>
      <c r="E95" s="3">
        <f>SUM(E96,E98)</f>
        <v>10129.199999999999</v>
      </c>
      <c r="F95" s="3">
        <f>SUM(E95/D95)*100</f>
        <v>69.10356119525173</v>
      </c>
    </row>
    <row r="96" spans="2:6" ht="39" customHeight="1">
      <c r="B96" s="2" t="s">
        <v>167</v>
      </c>
      <c r="C96" s="1" t="s">
        <v>99</v>
      </c>
      <c r="D96" s="3">
        <f>SUM(D97)</f>
        <v>14649</v>
      </c>
      <c r="E96" s="3">
        <f>SUM(E97)</f>
        <v>9123.4</v>
      </c>
      <c r="F96" s="3">
        <f>SUM(E96/D96)*100</f>
        <v>62.280019113932696</v>
      </c>
    </row>
    <row r="97" spans="2:6" ht="53.25" customHeight="1">
      <c r="B97" s="2" t="s">
        <v>168</v>
      </c>
      <c r="C97" s="1" t="s">
        <v>100</v>
      </c>
      <c r="D97" s="3">
        <v>14649</v>
      </c>
      <c r="E97" s="3">
        <v>9123.4</v>
      </c>
      <c r="F97" s="3">
        <f>SUM(E97/D97)*100</f>
        <v>62.280019113932696</v>
      </c>
    </row>
    <row r="98" spans="2:6" ht="53.25" customHeight="1">
      <c r="B98" s="2" t="s">
        <v>181</v>
      </c>
      <c r="C98" s="1" t="s">
        <v>179</v>
      </c>
      <c r="D98" s="3">
        <f>SUM(D99)</f>
        <v>9</v>
      </c>
      <c r="E98" s="3">
        <f>SUM(E99)</f>
        <v>1005.8</v>
      </c>
      <c r="F98" s="3">
        <v>0</v>
      </c>
    </row>
    <row r="99" spans="2:6" ht="53.25" customHeight="1">
      <c r="B99" s="2" t="s">
        <v>182</v>
      </c>
      <c r="C99" s="1" t="s">
        <v>180</v>
      </c>
      <c r="D99" s="3">
        <v>9</v>
      </c>
      <c r="E99" s="3">
        <v>1005.8</v>
      </c>
      <c r="F99" s="3">
        <v>0</v>
      </c>
    </row>
    <row r="100" spans="2:6" ht="22.5" customHeight="1">
      <c r="B100" s="2" t="s">
        <v>101</v>
      </c>
      <c r="C100" s="1" t="s">
        <v>102</v>
      </c>
      <c r="D100" s="3">
        <f>SUM(D101,D104,D105,D107+D109,D113,D114,D118,D120,D122,D123)</f>
        <v>8410.8</v>
      </c>
      <c r="E100" s="3">
        <f>SUM(E101,E104,E105,E107+E109,E113,E114,E118,E120,E122,E123)</f>
        <v>5555.9</v>
      </c>
      <c r="F100" s="3">
        <f aca="true" t="shared" si="4" ref="F100:F106">SUM(E100/D100)*100</f>
        <v>66.05673657678224</v>
      </c>
    </row>
    <row r="101" spans="2:6" ht="33.75" customHeight="1">
      <c r="B101" s="2" t="s">
        <v>103</v>
      </c>
      <c r="C101" s="1" t="s">
        <v>104</v>
      </c>
      <c r="D101" s="3">
        <f>SUM(D102,D103)</f>
        <v>450</v>
      </c>
      <c r="E101" s="3">
        <f>SUM(E102,E103)</f>
        <v>310</v>
      </c>
      <c r="F101" s="3">
        <f t="shared" si="4"/>
        <v>68.88888888888889</v>
      </c>
    </row>
    <row r="102" spans="2:6" ht="78" customHeight="1">
      <c r="B102" s="18" t="s">
        <v>290</v>
      </c>
      <c r="C102" s="1" t="s">
        <v>105</v>
      </c>
      <c r="D102" s="3">
        <v>400</v>
      </c>
      <c r="E102" s="3">
        <v>274.2</v>
      </c>
      <c r="F102" s="3">
        <f t="shared" si="4"/>
        <v>68.55</v>
      </c>
    </row>
    <row r="103" spans="2:6" ht="62.25" customHeight="1">
      <c r="B103" s="2" t="s">
        <v>106</v>
      </c>
      <c r="C103" s="1" t="s">
        <v>107</v>
      </c>
      <c r="D103" s="3">
        <v>50</v>
      </c>
      <c r="E103" s="3">
        <v>35.8</v>
      </c>
      <c r="F103" s="3">
        <f t="shared" si="4"/>
        <v>71.6</v>
      </c>
    </row>
    <row r="104" spans="2:6" ht="66.75" customHeight="1">
      <c r="B104" s="2" t="s">
        <v>108</v>
      </c>
      <c r="C104" s="1" t="s">
        <v>109</v>
      </c>
      <c r="D104" s="3">
        <v>50</v>
      </c>
      <c r="E104" s="3">
        <v>31.1</v>
      </c>
      <c r="F104" s="3">
        <f t="shared" si="4"/>
        <v>62.2</v>
      </c>
    </row>
    <row r="105" spans="2:6" ht="63.75" customHeight="1">
      <c r="B105" s="2" t="s">
        <v>159</v>
      </c>
      <c r="C105" s="1" t="s">
        <v>158</v>
      </c>
      <c r="D105" s="3">
        <f>SUM(D106)</f>
        <v>125</v>
      </c>
      <c r="E105" s="3">
        <f>SUM(E106)</f>
        <v>175</v>
      </c>
      <c r="F105" s="3">
        <f t="shared" si="4"/>
        <v>140</v>
      </c>
    </row>
    <row r="106" spans="2:6" ht="55.5" customHeight="1">
      <c r="B106" s="2" t="s">
        <v>196</v>
      </c>
      <c r="C106" s="1" t="s">
        <v>195</v>
      </c>
      <c r="D106" s="3">
        <v>125</v>
      </c>
      <c r="E106" s="3">
        <v>175</v>
      </c>
      <c r="F106" s="3">
        <f t="shared" si="4"/>
        <v>140</v>
      </c>
    </row>
    <row r="107" spans="2:6" ht="39.75" customHeight="1">
      <c r="B107" s="14" t="s">
        <v>304</v>
      </c>
      <c r="C107" s="1" t="s">
        <v>303</v>
      </c>
      <c r="D107" s="3">
        <f>SUM(D108)</f>
        <v>0</v>
      </c>
      <c r="E107" s="3">
        <f>SUM(E108)</f>
        <v>10</v>
      </c>
      <c r="F107" s="3">
        <v>0</v>
      </c>
    </row>
    <row r="108" spans="2:6" ht="40.5" customHeight="1">
      <c r="B108" s="14" t="s">
        <v>305</v>
      </c>
      <c r="C108" s="1" t="s">
        <v>302</v>
      </c>
      <c r="D108" s="3">
        <v>0</v>
      </c>
      <c r="E108" s="3">
        <v>10</v>
      </c>
      <c r="F108" s="3">
        <v>0</v>
      </c>
    </row>
    <row r="109" spans="2:6" ht="108.75" customHeight="1">
      <c r="B109" s="2" t="s">
        <v>217</v>
      </c>
      <c r="C109" s="1" t="s">
        <v>110</v>
      </c>
      <c r="D109" s="3">
        <f>SUM(D110,D111,D112)</f>
        <v>300</v>
      </c>
      <c r="E109" s="3">
        <f>SUM(E110,E111,E112)</f>
        <v>581.8</v>
      </c>
      <c r="F109" s="3">
        <f>SUM(E109/D109)*100</f>
        <v>193.9333333333333</v>
      </c>
    </row>
    <row r="110" spans="2:6" ht="36" customHeight="1">
      <c r="B110" s="14" t="s">
        <v>246</v>
      </c>
      <c r="C110" s="1" t="s">
        <v>245</v>
      </c>
      <c r="D110" s="3">
        <v>0</v>
      </c>
      <c r="E110" s="3">
        <v>0</v>
      </c>
      <c r="F110" s="3">
        <v>0</v>
      </c>
    </row>
    <row r="111" spans="2:6" ht="34.5" customHeight="1">
      <c r="B111" s="13" t="s">
        <v>247</v>
      </c>
      <c r="C111" s="1" t="s">
        <v>248</v>
      </c>
      <c r="D111" s="3">
        <v>0</v>
      </c>
      <c r="E111" s="3">
        <v>280</v>
      </c>
      <c r="F111" s="3">
        <v>0</v>
      </c>
    </row>
    <row r="112" spans="2:6" ht="36.75" customHeight="1">
      <c r="B112" s="2" t="s">
        <v>111</v>
      </c>
      <c r="C112" s="1" t="s">
        <v>112</v>
      </c>
      <c r="D112" s="3">
        <v>300</v>
      </c>
      <c r="E112" s="3">
        <v>301.8</v>
      </c>
      <c r="F112" s="3">
        <f>SUM(E112/D112)*100</f>
        <v>100.6</v>
      </c>
    </row>
    <row r="113" spans="2:6" ht="56.25" customHeight="1">
      <c r="B113" s="2" t="s">
        <v>113</v>
      </c>
      <c r="C113" s="1" t="s">
        <v>114</v>
      </c>
      <c r="D113" s="3">
        <v>101</v>
      </c>
      <c r="E113" s="3">
        <v>152.1</v>
      </c>
      <c r="F113" s="3">
        <f>SUM(E113/D113)*100</f>
        <v>150.59405940594058</v>
      </c>
    </row>
    <row r="114" spans="2:6" ht="39" customHeight="1">
      <c r="B114" s="2" t="s">
        <v>115</v>
      </c>
      <c r="C114" s="1" t="s">
        <v>116</v>
      </c>
      <c r="D114" s="3">
        <f>SUM(D115,D117)</f>
        <v>350</v>
      </c>
      <c r="E114" s="3">
        <f>SUM(E115,E117)</f>
        <v>558</v>
      </c>
      <c r="F114" s="3">
        <f>SUM(E114/D114)*100</f>
        <v>159.42857142857144</v>
      </c>
    </row>
    <row r="115" spans="2:6" ht="54" customHeight="1">
      <c r="B115" s="2" t="s">
        <v>117</v>
      </c>
      <c r="C115" s="1" t="s">
        <v>118</v>
      </c>
      <c r="D115" s="3">
        <f>SUM(D116)</f>
        <v>0</v>
      </c>
      <c r="E115" s="3">
        <f>SUM(E116)</f>
        <v>0</v>
      </c>
      <c r="F115" s="3">
        <v>0</v>
      </c>
    </row>
    <row r="116" spans="2:6" ht="51.75" customHeight="1">
      <c r="B116" s="2" t="s">
        <v>119</v>
      </c>
      <c r="C116" s="1" t="s">
        <v>120</v>
      </c>
      <c r="D116" s="3">
        <v>0</v>
      </c>
      <c r="E116" s="3">
        <v>0</v>
      </c>
      <c r="F116" s="3">
        <v>0</v>
      </c>
    </row>
    <row r="117" spans="2:6" ht="36.75" customHeight="1">
      <c r="B117" s="2" t="s">
        <v>121</v>
      </c>
      <c r="C117" s="1" t="s">
        <v>122</v>
      </c>
      <c r="D117" s="3">
        <v>350</v>
      </c>
      <c r="E117" s="3">
        <v>558</v>
      </c>
      <c r="F117" s="3">
        <f aca="true" t="shared" si="5" ref="F117:F124">SUM(E117/D117)*100</f>
        <v>159.42857142857144</v>
      </c>
    </row>
    <row r="118" spans="2:6" ht="54" customHeight="1">
      <c r="B118" s="14" t="s">
        <v>308</v>
      </c>
      <c r="C118" s="1" t="s">
        <v>306</v>
      </c>
      <c r="D118" s="3">
        <f>SUM(D119)</f>
        <v>0</v>
      </c>
      <c r="E118" s="3">
        <f>SUM(E119)</f>
        <v>138</v>
      </c>
      <c r="F118" s="3">
        <v>0</v>
      </c>
    </row>
    <row r="119" spans="2:6" ht="78" customHeight="1">
      <c r="B119" s="16" t="s">
        <v>309</v>
      </c>
      <c r="C119" s="1" t="s">
        <v>307</v>
      </c>
      <c r="D119" s="3">
        <v>0</v>
      </c>
      <c r="E119" s="3">
        <v>138</v>
      </c>
      <c r="F119" s="3">
        <v>0</v>
      </c>
    </row>
    <row r="120" spans="2:6" ht="54.75" customHeight="1">
      <c r="B120" s="2" t="s">
        <v>230</v>
      </c>
      <c r="C120" s="1" t="s">
        <v>231</v>
      </c>
      <c r="D120" s="3">
        <f>SUM(D121)</f>
        <v>642</v>
      </c>
      <c r="E120" s="3">
        <f>SUM(E121)</f>
        <v>992.5</v>
      </c>
      <c r="F120" s="3">
        <f t="shared" si="5"/>
        <v>154.595015576324</v>
      </c>
    </row>
    <row r="121" spans="2:6" ht="65.25" customHeight="1">
      <c r="B121" s="2" t="s">
        <v>232</v>
      </c>
      <c r="C121" s="1" t="s">
        <v>233</v>
      </c>
      <c r="D121" s="3">
        <v>642</v>
      </c>
      <c r="E121" s="3">
        <v>992.5</v>
      </c>
      <c r="F121" s="3">
        <f t="shared" si="5"/>
        <v>154.595015576324</v>
      </c>
    </row>
    <row r="122" spans="2:6" ht="66.75" customHeight="1">
      <c r="B122" s="2" t="s">
        <v>123</v>
      </c>
      <c r="C122" s="1" t="s">
        <v>124</v>
      </c>
      <c r="D122" s="3">
        <v>1620</v>
      </c>
      <c r="E122" s="3">
        <v>770.1</v>
      </c>
      <c r="F122" s="3">
        <f t="shared" si="5"/>
        <v>47.53703703703704</v>
      </c>
    </row>
    <row r="123" spans="2:6" ht="35.25" customHeight="1">
      <c r="B123" s="2" t="s">
        <v>125</v>
      </c>
      <c r="C123" s="1" t="s">
        <v>126</v>
      </c>
      <c r="D123" s="3">
        <f>SUM(D124)</f>
        <v>4772.8</v>
      </c>
      <c r="E123" s="3">
        <f>SUM(E124)</f>
        <v>1837.3</v>
      </c>
      <c r="F123" s="3">
        <f t="shared" si="5"/>
        <v>38.495222929936304</v>
      </c>
    </row>
    <row r="124" spans="2:6" ht="37.5" customHeight="1">
      <c r="B124" s="2" t="s">
        <v>127</v>
      </c>
      <c r="C124" s="1" t="s">
        <v>128</v>
      </c>
      <c r="D124" s="3">
        <v>4772.8</v>
      </c>
      <c r="E124" s="3">
        <v>1837.3</v>
      </c>
      <c r="F124" s="3">
        <f t="shared" si="5"/>
        <v>38.495222929936304</v>
      </c>
    </row>
    <row r="125" spans="2:6" ht="15.75">
      <c r="B125" s="2" t="s">
        <v>129</v>
      </c>
      <c r="C125" s="1" t="s">
        <v>130</v>
      </c>
      <c r="D125" s="3">
        <f>SUM(D126)</f>
        <v>0</v>
      </c>
      <c r="E125" s="3">
        <f>SUM(E126)</f>
        <v>27.1</v>
      </c>
      <c r="F125" s="3">
        <v>0</v>
      </c>
    </row>
    <row r="126" spans="2:6" ht="19.5" customHeight="1">
      <c r="B126" s="2" t="s">
        <v>131</v>
      </c>
      <c r="C126" s="1" t="s">
        <v>132</v>
      </c>
      <c r="D126" s="3">
        <f>SUM(D127)</f>
        <v>0</v>
      </c>
      <c r="E126" s="3">
        <f>SUM(E127)</f>
        <v>27.1</v>
      </c>
      <c r="F126" s="3">
        <v>0</v>
      </c>
    </row>
    <row r="127" spans="2:6" ht="33.75" customHeight="1">
      <c r="B127" s="2" t="s">
        <v>133</v>
      </c>
      <c r="C127" s="1" t="s">
        <v>134</v>
      </c>
      <c r="D127" s="3">
        <v>0</v>
      </c>
      <c r="E127" s="3">
        <v>27.1</v>
      </c>
      <c r="F127" s="3">
        <v>0</v>
      </c>
    </row>
    <row r="128" spans="2:6" ht="18.75" customHeight="1">
      <c r="B128" s="2" t="s">
        <v>135</v>
      </c>
      <c r="C128" s="1" t="s">
        <v>136</v>
      </c>
      <c r="D128" s="3">
        <f>SUM(D129,D166,D173,D169)</f>
        <v>2998656.7</v>
      </c>
      <c r="E128" s="3">
        <f>SUM(E129,E166,E173,E169)</f>
        <v>1530758.3</v>
      </c>
      <c r="F128" s="3">
        <f aca="true" t="shared" si="6" ref="F128:F135">SUM(E128/D128)*100</f>
        <v>51.048134319610504</v>
      </c>
    </row>
    <row r="129" spans="2:6" ht="37.5" customHeight="1">
      <c r="B129" s="2" t="s">
        <v>137</v>
      </c>
      <c r="C129" s="1" t="s">
        <v>138</v>
      </c>
      <c r="D129" s="3">
        <f>SUM(D130,D135,D150,D163)</f>
        <v>2981407.4000000004</v>
      </c>
      <c r="E129" s="3">
        <f>SUM(E130,E135,E150,E163)</f>
        <v>1521449.1</v>
      </c>
      <c r="F129" s="3">
        <f t="shared" si="6"/>
        <v>51.03123779728996</v>
      </c>
    </row>
    <row r="130" spans="2:6" ht="20.25" customHeight="1">
      <c r="B130" s="2" t="s">
        <v>238</v>
      </c>
      <c r="C130" s="1" t="s">
        <v>249</v>
      </c>
      <c r="D130" s="3">
        <f>SUM(D131+D133)</f>
        <v>425356.4</v>
      </c>
      <c r="E130" s="3">
        <f>SUM(E131+E133)</f>
        <v>210344.2</v>
      </c>
      <c r="F130" s="3">
        <f t="shared" si="6"/>
        <v>49.451283676465195</v>
      </c>
    </row>
    <row r="131" spans="2:6" ht="15.75">
      <c r="B131" s="2" t="s">
        <v>139</v>
      </c>
      <c r="C131" s="1" t="s">
        <v>250</v>
      </c>
      <c r="D131" s="3">
        <f>SUM(D132)</f>
        <v>402014.9</v>
      </c>
      <c r="E131" s="3">
        <f>SUM(E132)</f>
        <v>201007.5</v>
      </c>
      <c r="F131" s="3">
        <f t="shared" si="6"/>
        <v>50.00001243734996</v>
      </c>
    </row>
    <row r="132" spans="2:6" ht="31.5">
      <c r="B132" s="2" t="s">
        <v>140</v>
      </c>
      <c r="C132" s="1" t="s">
        <v>251</v>
      </c>
      <c r="D132" s="3">
        <v>402014.9</v>
      </c>
      <c r="E132" s="3">
        <v>201007.5</v>
      </c>
      <c r="F132" s="3">
        <f t="shared" si="6"/>
        <v>50.00001243734996</v>
      </c>
    </row>
    <row r="133" spans="2:6" ht="36" customHeight="1">
      <c r="B133" s="14" t="s">
        <v>312</v>
      </c>
      <c r="C133" s="1" t="s">
        <v>310</v>
      </c>
      <c r="D133" s="3">
        <f>SUM(D134)</f>
        <v>23341.5</v>
      </c>
      <c r="E133" s="3">
        <f>SUM(E134)</f>
        <v>9336.7</v>
      </c>
      <c r="F133" s="3">
        <f t="shared" si="6"/>
        <v>40.000428421481054</v>
      </c>
    </row>
    <row r="134" spans="2:6" ht="36.75" customHeight="1">
      <c r="B134" s="14" t="s">
        <v>313</v>
      </c>
      <c r="C134" s="1" t="s">
        <v>311</v>
      </c>
      <c r="D134" s="3">
        <v>23341.5</v>
      </c>
      <c r="E134" s="3">
        <v>9336.7</v>
      </c>
      <c r="F134" s="3">
        <f t="shared" si="6"/>
        <v>40.000428421481054</v>
      </c>
    </row>
    <row r="135" spans="2:6" ht="36.75" customHeight="1">
      <c r="B135" s="2" t="s">
        <v>216</v>
      </c>
      <c r="C135" s="1" t="s">
        <v>252</v>
      </c>
      <c r="D135" s="3">
        <f>SUM(D136+D138+D140+D142+D144+D146+D148)</f>
        <v>788521.8</v>
      </c>
      <c r="E135" s="3">
        <f>SUM(E136+E138+E140+E142+E144+E146+E148)</f>
        <v>168222.3</v>
      </c>
      <c r="F135" s="3">
        <f t="shared" si="6"/>
        <v>21.33388068662147</v>
      </c>
    </row>
    <row r="136" spans="2:6" ht="64.5" customHeight="1" hidden="1">
      <c r="B136" s="14" t="s">
        <v>263</v>
      </c>
      <c r="C136" s="1" t="s">
        <v>253</v>
      </c>
      <c r="D136" s="3">
        <f>SUM(D137)</f>
        <v>0</v>
      </c>
      <c r="E136" s="3">
        <f>SUM(E137)</f>
        <v>0</v>
      </c>
      <c r="F136" s="3">
        <v>0</v>
      </c>
    </row>
    <row r="137" spans="2:6" ht="80.25" customHeight="1" hidden="1">
      <c r="B137" s="14" t="s">
        <v>264</v>
      </c>
      <c r="C137" s="1" t="s">
        <v>254</v>
      </c>
      <c r="D137" s="3"/>
      <c r="E137" s="3"/>
      <c r="F137" s="3">
        <v>0</v>
      </c>
    </row>
    <row r="138" spans="2:6" ht="28.5" customHeight="1" hidden="1">
      <c r="B138" s="15" t="s">
        <v>183</v>
      </c>
      <c r="C138" s="1" t="s">
        <v>255</v>
      </c>
      <c r="D138" s="3">
        <f>SUM(D139)</f>
        <v>0</v>
      </c>
      <c r="E138" s="3">
        <f>SUM(E139)</f>
        <v>0</v>
      </c>
      <c r="F138" s="3">
        <v>0</v>
      </c>
    </row>
    <row r="139" spans="2:6" ht="36.75" customHeight="1" hidden="1">
      <c r="B139" s="14" t="s">
        <v>184</v>
      </c>
      <c r="C139" s="1" t="s">
        <v>256</v>
      </c>
      <c r="D139" s="3"/>
      <c r="E139" s="3"/>
      <c r="F139" s="3">
        <v>0</v>
      </c>
    </row>
    <row r="140" spans="2:6" ht="43.5" customHeight="1">
      <c r="B140" s="14" t="s">
        <v>265</v>
      </c>
      <c r="C140" s="1" t="s">
        <v>257</v>
      </c>
      <c r="D140" s="3">
        <f>SUM(D141)</f>
        <v>434907.4</v>
      </c>
      <c r="E140" s="3">
        <f>SUM(E141)</f>
        <v>61423.7</v>
      </c>
      <c r="F140" s="3">
        <f>SUM(E140/D140)*100</f>
        <v>14.123397302506232</v>
      </c>
    </row>
    <row r="141" spans="2:6" ht="43.5" customHeight="1">
      <c r="B141" s="14" t="s">
        <v>215</v>
      </c>
      <c r="C141" s="1" t="s">
        <v>258</v>
      </c>
      <c r="D141" s="3">
        <v>434907.4</v>
      </c>
      <c r="E141" s="3">
        <v>61423.7</v>
      </c>
      <c r="F141" s="3">
        <f>SUM(E141/D141)*100</f>
        <v>14.123397302506232</v>
      </c>
    </row>
    <row r="142" spans="2:6" ht="43.5" customHeight="1">
      <c r="B142" s="14" t="s">
        <v>337</v>
      </c>
      <c r="C142" s="1" t="s">
        <v>335</v>
      </c>
      <c r="D142" s="3">
        <f>SUM(D143)</f>
        <v>790.7</v>
      </c>
      <c r="E142" s="3">
        <f>SUM(E143)</f>
        <v>0</v>
      </c>
      <c r="F142" s="3">
        <f>SUM(E142/D142)*100</f>
        <v>0</v>
      </c>
    </row>
    <row r="143" spans="2:6" ht="43.5" customHeight="1">
      <c r="B143" s="14" t="s">
        <v>338</v>
      </c>
      <c r="C143" s="1" t="s">
        <v>336</v>
      </c>
      <c r="D143" s="3">
        <v>790.7</v>
      </c>
      <c r="E143" s="3">
        <v>0</v>
      </c>
      <c r="F143" s="3">
        <f>SUM(E143/D143)*100</f>
        <v>0</v>
      </c>
    </row>
    <row r="144" spans="2:6" ht="40.5" customHeight="1">
      <c r="B144" s="15" t="s">
        <v>266</v>
      </c>
      <c r="C144" s="1" t="s">
        <v>259</v>
      </c>
      <c r="D144" s="3">
        <f>SUM(D145)</f>
        <v>107.6</v>
      </c>
      <c r="E144" s="3">
        <f>SUM(E145)</f>
        <v>0</v>
      </c>
      <c r="F144" s="3">
        <v>0</v>
      </c>
    </row>
    <row r="145" spans="2:6" ht="34.5" customHeight="1">
      <c r="B145" s="14" t="s">
        <v>267</v>
      </c>
      <c r="C145" s="1" t="s">
        <v>260</v>
      </c>
      <c r="D145" s="3">
        <v>107.6</v>
      </c>
      <c r="E145" s="3">
        <v>0</v>
      </c>
      <c r="F145" s="3">
        <v>0</v>
      </c>
    </row>
    <row r="146" spans="2:6" ht="55.5" customHeight="1">
      <c r="B146" s="14" t="s">
        <v>316</v>
      </c>
      <c r="C146" s="1" t="s">
        <v>314</v>
      </c>
      <c r="D146" s="3">
        <f>SUM(D147)</f>
        <v>14139</v>
      </c>
      <c r="E146" s="3">
        <f>SUM(E147)</f>
        <v>0</v>
      </c>
      <c r="F146" s="3">
        <v>0</v>
      </c>
    </row>
    <row r="147" spans="2:6" ht="63.75" customHeight="1">
      <c r="B147" s="14" t="s">
        <v>317</v>
      </c>
      <c r="C147" s="1" t="s">
        <v>315</v>
      </c>
      <c r="D147" s="3">
        <v>14139</v>
      </c>
      <c r="E147" s="3">
        <v>0</v>
      </c>
      <c r="F147" s="3">
        <v>0</v>
      </c>
    </row>
    <row r="148" spans="2:6" ht="18.75" customHeight="1">
      <c r="B148" s="2" t="s">
        <v>141</v>
      </c>
      <c r="C148" s="1" t="s">
        <v>261</v>
      </c>
      <c r="D148" s="3">
        <f>SUM(D149)</f>
        <v>338577.1</v>
      </c>
      <c r="E148" s="3">
        <f>SUM(E149)</f>
        <v>106798.6</v>
      </c>
      <c r="F148" s="3">
        <f aca="true" t="shared" si="7" ref="F148:F175">SUM(E148/D148)*100</f>
        <v>31.54336191077306</v>
      </c>
    </row>
    <row r="149" spans="2:6" ht="19.5" customHeight="1">
      <c r="B149" s="2" t="s">
        <v>142</v>
      </c>
      <c r="C149" s="1" t="s">
        <v>262</v>
      </c>
      <c r="D149" s="3">
        <v>338577.1</v>
      </c>
      <c r="E149" s="3">
        <v>106798.6</v>
      </c>
      <c r="F149" s="3">
        <f t="shared" si="7"/>
        <v>31.54336191077306</v>
      </c>
    </row>
    <row r="150" spans="2:6" ht="15.75">
      <c r="B150" s="2" t="s">
        <v>237</v>
      </c>
      <c r="C150" s="1" t="s">
        <v>268</v>
      </c>
      <c r="D150" s="3">
        <f>SUM(D151,D153,D155,D157,D159,D161)</f>
        <v>1721389.7000000002</v>
      </c>
      <c r="E150" s="3">
        <f>SUM(E151,E153,E155,E157,E159,E161)</f>
        <v>1118078.3</v>
      </c>
      <c r="F150" s="3">
        <f t="shared" si="7"/>
        <v>64.95207331611196</v>
      </c>
    </row>
    <row r="151" spans="2:6" ht="34.5" customHeight="1">
      <c r="B151" s="2" t="s">
        <v>145</v>
      </c>
      <c r="C151" s="1" t="s">
        <v>269</v>
      </c>
      <c r="D151" s="3">
        <f>SUM(D152)</f>
        <v>1640276.2</v>
      </c>
      <c r="E151" s="3">
        <f>SUM(E152)</f>
        <v>1067935.4</v>
      </c>
      <c r="F151" s="3">
        <f t="shared" si="7"/>
        <v>65.10704721558479</v>
      </c>
    </row>
    <row r="152" spans="2:6" ht="40.5" customHeight="1">
      <c r="B152" s="2" t="s">
        <v>146</v>
      </c>
      <c r="C152" s="1" t="s">
        <v>270</v>
      </c>
      <c r="D152" s="3">
        <v>1640276.2</v>
      </c>
      <c r="E152" s="3">
        <v>1067935.4</v>
      </c>
      <c r="F152" s="3">
        <f t="shared" si="7"/>
        <v>65.10704721558479</v>
      </c>
    </row>
    <row r="153" spans="2:6" ht="69.75" customHeight="1">
      <c r="B153" s="2" t="s">
        <v>236</v>
      </c>
      <c r="C153" s="1" t="s">
        <v>271</v>
      </c>
      <c r="D153" s="3">
        <f>SUM(D154)</f>
        <v>43057</v>
      </c>
      <c r="E153" s="3">
        <f>SUM(E154)</f>
        <v>24491.1</v>
      </c>
      <c r="F153" s="3">
        <f t="shared" si="7"/>
        <v>56.88064658475973</v>
      </c>
    </row>
    <row r="154" spans="2:6" ht="74.25" customHeight="1">
      <c r="B154" s="2" t="s">
        <v>235</v>
      </c>
      <c r="C154" s="1" t="s">
        <v>272</v>
      </c>
      <c r="D154" s="3">
        <v>43057</v>
      </c>
      <c r="E154" s="3">
        <v>24491.1</v>
      </c>
      <c r="F154" s="3">
        <f t="shared" si="7"/>
        <v>56.88064658475973</v>
      </c>
    </row>
    <row r="155" spans="2:6" ht="77.25" customHeight="1">
      <c r="B155" s="14" t="s">
        <v>214</v>
      </c>
      <c r="C155" s="1" t="s">
        <v>273</v>
      </c>
      <c r="D155" s="3">
        <f>SUM(D156)</f>
        <v>27099.1</v>
      </c>
      <c r="E155" s="3">
        <f>SUM(E156)</f>
        <v>22018</v>
      </c>
      <c r="F155" s="3">
        <f t="shared" si="7"/>
        <v>81.24993080951029</v>
      </c>
    </row>
    <row r="156" spans="2:6" ht="64.5" customHeight="1">
      <c r="B156" s="14" t="s">
        <v>213</v>
      </c>
      <c r="C156" s="1" t="s">
        <v>274</v>
      </c>
      <c r="D156" s="3">
        <v>27099.1</v>
      </c>
      <c r="E156" s="3">
        <v>22018</v>
      </c>
      <c r="F156" s="3">
        <f t="shared" si="7"/>
        <v>81.24993080951029</v>
      </c>
    </row>
    <row r="157" spans="2:6" ht="64.5" customHeight="1">
      <c r="B157" s="14" t="s">
        <v>320</v>
      </c>
      <c r="C157" s="1" t="s">
        <v>318</v>
      </c>
      <c r="D157" s="3">
        <f>SUM(D158)</f>
        <v>62</v>
      </c>
      <c r="E157" s="3">
        <f>SUM(E158)</f>
        <v>61.8</v>
      </c>
      <c r="F157" s="3">
        <f t="shared" si="7"/>
        <v>99.6774193548387</v>
      </c>
    </row>
    <row r="158" spans="2:6" ht="65.25" customHeight="1">
      <c r="B158" s="14" t="s">
        <v>321</v>
      </c>
      <c r="C158" s="1" t="s">
        <v>319</v>
      </c>
      <c r="D158" s="3">
        <v>62</v>
      </c>
      <c r="E158" s="3">
        <v>61.8</v>
      </c>
      <c r="F158" s="3">
        <f t="shared" si="7"/>
        <v>99.6774193548387</v>
      </c>
    </row>
    <row r="159" spans="2:6" ht="60.75" customHeight="1">
      <c r="B159" s="14" t="s">
        <v>299</v>
      </c>
      <c r="C159" s="1" t="s">
        <v>275</v>
      </c>
      <c r="D159" s="3">
        <f>SUM(D160)</f>
        <v>3963.6</v>
      </c>
      <c r="E159" s="3">
        <f>SUM(E160)</f>
        <v>0</v>
      </c>
      <c r="F159" s="3">
        <f t="shared" si="7"/>
        <v>0</v>
      </c>
    </row>
    <row r="160" spans="2:6" ht="66.75" customHeight="1">
      <c r="B160" s="14" t="s">
        <v>298</v>
      </c>
      <c r="C160" s="1" t="s">
        <v>276</v>
      </c>
      <c r="D160" s="3">
        <v>3963.6</v>
      </c>
      <c r="E160" s="3">
        <v>0</v>
      </c>
      <c r="F160" s="3">
        <f t="shared" si="7"/>
        <v>0</v>
      </c>
    </row>
    <row r="161" spans="2:6" ht="42.75" customHeight="1">
      <c r="B161" s="14" t="s">
        <v>143</v>
      </c>
      <c r="C161" s="1" t="s">
        <v>277</v>
      </c>
      <c r="D161" s="3">
        <f>SUM(D162)</f>
        <v>6931.8</v>
      </c>
      <c r="E161" s="3">
        <f>SUM(E162)</f>
        <v>3572</v>
      </c>
      <c r="F161" s="3">
        <f t="shared" si="7"/>
        <v>51.53062696557893</v>
      </c>
    </row>
    <row r="162" spans="2:6" ht="43.5" customHeight="1">
      <c r="B162" s="16" t="s">
        <v>144</v>
      </c>
      <c r="C162" s="1" t="s">
        <v>278</v>
      </c>
      <c r="D162" s="3">
        <v>6931.8</v>
      </c>
      <c r="E162" s="3">
        <v>3572</v>
      </c>
      <c r="F162" s="3">
        <f t="shared" si="7"/>
        <v>51.53062696557893</v>
      </c>
    </row>
    <row r="163" spans="2:6" ht="22.5" customHeight="1">
      <c r="B163" s="2" t="s">
        <v>147</v>
      </c>
      <c r="C163" s="1" t="s">
        <v>279</v>
      </c>
      <c r="D163" s="3">
        <f>SUM(D164)</f>
        <v>46139.5</v>
      </c>
      <c r="E163" s="3">
        <f>SUM(E164)</f>
        <v>24804.3</v>
      </c>
      <c r="F163" s="3">
        <f t="shared" si="7"/>
        <v>53.759360201129184</v>
      </c>
    </row>
    <row r="164" spans="2:6" ht="16.5" customHeight="1">
      <c r="B164" s="2" t="s">
        <v>148</v>
      </c>
      <c r="C164" s="1" t="s">
        <v>280</v>
      </c>
      <c r="D164" s="3">
        <f>SUM(D165)</f>
        <v>46139.5</v>
      </c>
      <c r="E164" s="3">
        <f>SUM(E165)</f>
        <v>24804.3</v>
      </c>
      <c r="F164" s="3">
        <f t="shared" si="7"/>
        <v>53.759360201129184</v>
      </c>
    </row>
    <row r="165" spans="2:6" ht="38.25" customHeight="1">
      <c r="B165" s="2" t="s">
        <v>149</v>
      </c>
      <c r="C165" s="1" t="s">
        <v>281</v>
      </c>
      <c r="D165" s="3">
        <v>46139.5</v>
      </c>
      <c r="E165" s="3">
        <v>24804.3</v>
      </c>
      <c r="F165" s="3">
        <f t="shared" si="7"/>
        <v>53.759360201129184</v>
      </c>
    </row>
    <row r="166" spans="2:6" ht="24" customHeight="1">
      <c r="B166" s="2" t="s">
        <v>150</v>
      </c>
      <c r="C166" s="1" t="s">
        <v>151</v>
      </c>
      <c r="D166" s="3">
        <f>SUM(D167)</f>
        <v>18765</v>
      </c>
      <c r="E166" s="3">
        <f>SUM(E167)</f>
        <v>18765</v>
      </c>
      <c r="F166" s="3">
        <f t="shared" si="7"/>
        <v>100</v>
      </c>
    </row>
    <row r="167" spans="2:6" ht="19.5" customHeight="1">
      <c r="B167" s="2" t="s">
        <v>152</v>
      </c>
      <c r="C167" s="1" t="s">
        <v>153</v>
      </c>
      <c r="D167" s="3">
        <f>SUM(D168)</f>
        <v>18765</v>
      </c>
      <c r="E167" s="3">
        <f>SUM(E168)</f>
        <v>18765</v>
      </c>
      <c r="F167" s="3">
        <f t="shared" si="7"/>
        <v>100</v>
      </c>
    </row>
    <row r="168" spans="2:6" ht="19.5" customHeight="1">
      <c r="B168" s="2" t="s">
        <v>152</v>
      </c>
      <c r="C168" s="1" t="s">
        <v>177</v>
      </c>
      <c r="D168" s="3">
        <v>18765</v>
      </c>
      <c r="E168" s="3">
        <v>18765</v>
      </c>
      <c r="F168" s="3">
        <f t="shared" si="7"/>
        <v>100</v>
      </c>
    </row>
    <row r="169" spans="2:6" ht="90" customHeight="1" hidden="1">
      <c r="B169" s="2" t="s">
        <v>291</v>
      </c>
      <c r="C169" s="1" t="s">
        <v>282</v>
      </c>
      <c r="D169" s="3">
        <f aca="true" t="shared" si="8" ref="D169:E171">SUM(D170)</f>
        <v>0</v>
      </c>
      <c r="E169" s="3">
        <f t="shared" si="8"/>
        <v>0</v>
      </c>
      <c r="F169" s="3" t="e">
        <f t="shared" si="7"/>
        <v>#DIV/0!</v>
      </c>
    </row>
    <row r="170" spans="2:6" ht="41.25" customHeight="1" hidden="1">
      <c r="B170" s="2" t="s">
        <v>283</v>
      </c>
      <c r="C170" s="1" t="s">
        <v>284</v>
      </c>
      <c r="D170" s="3">
        <f t="shared" si="8"/>
        <v>0</v>
      </c>
      <c r="E170" s="3">
        <f t="shared" si="8"/>
        <v>0</v>
      </c>
      <c r="F170" s="3" t="e">
        <f t="shared" si="7"/>
        <v>#DIV/0!</v>
      </c>
    </row>
    <row r="171" spans="2:6" ht="40.5" customHeight="1" hidden="1">
      <c r="B171" s="17" t="s">
        <v>285</v>
      </c>
      <c r="C171" s="1" t="s">
        <v>286</v>
      </c>
      <c r="D171" s="3">
        <f t="shared" si="8"/>
        <v>0</v>
      </c>
      <c r="E171" s="3">
        <f t="shared" si="8"/>
        <v>0</v>
      </c>
      <c r="F171" s="3" t="e">
        <f t="shared" si="7"/>
        <v>#DIV/0!</v>
      </c>
    </row>
    <row r="172" spans="2:6" ht="40.5" customHeight="1" hidden="1">
      <c r="B172" s="14" t="s">
        <v>288</v>
      </c>
      <c r="C172" s="1" t="s">
        <v>287</v>
      </c>
      <c r="D172" s="3">
        <v>0</v>
      </c>
      <c r="E172" s="3">
        <v>0</v>
      </c>
      <c r="F172" s="3" t="e">
        <f t="shared" si="7"/>
        <v>#DIV/0!</v>
      </c>
    </row>
    <row r="173" spans="2:6" ht="55.5" customHeight="1">
      <c r="B173" s="2" t="s">
        <v>154</v>
      </c>
      <c r="C173" s="1" t="s">
        <v>155</v>
      </c>
      <c r="D173" s="3">
        <f>SUM(D175)</f>
        <v>-1515.7</v>
      </c>
      <c r="E173" s="3">
        <f>SUM(E175)</f>
        <v>-9455.8</v>
      </c>
      <c r="F173" s="3">
        <f t="shared" si="7"/>
        <v>623.8569637791119</v>
      </c>
    </row>
    <row r="174" spans="2:6" ht="48" customHeight="1">
      <c r="B174" s="14" t="s">
        <v>294</v>
      </c>
      <c r="C174" s="1" t="s">
        <v>295</v>
      </c>
      <c r="D174" s="3">
        <f>SUM(D175)</f>
        <v>-1515.7</v>
      </c>
      <c r="E174" s="3">
        <f>SUM(E175)</f>
        <v>-9455.8</v>
      </c>
      <c r="F174" s="3">
        <f t="shared" si="7"/>
        <v>623.8569637791119</v>
      </c>
    </row>
    <row r="175" spans="2:6" ht="48.75" customHeight="1">
      <c r="B175" s="14" t="s">
        <v>293</v>
      </c>
      <c r="C175" s="1" t="s">
        <v>292</v>
      </c>
      <c r="D175" s="3">
        <v>-1515.7</v>
      </c>
      <c r="E175" s="3">
        <v>-9455.8</v>
      </c>
      <c r="F175" s="3">
        <f t="shared" si="7"/>
        <v>623.8569637791119</v>
      </c>
    </row>
  </sheetData>
  <sheetProtection/>
  <mergeCells count="1">
    <mergeCell ref="B5:E5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2018-09-18T06:30:55Z</cp:lastPrinted>
  <dcterms:created xsi:type="dcterms:W3CDTF">2012-04-16T03:38:18Z</dcterms:created>
  <dcterms:modified xsi:type="dcterms:W3CDTF">2018-09-18T06:32:57Z</dcterms:modified>
  <cp:category/>
  <cp:version/>
  <cp:contentType/>
  <cp:contentStatus/>
</cp:coreProperties>
</file>